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65" yWindow="225" windowWidth="13185" windowHeight="12180"/>
  </bookViews>
  <sheets>
    <sheet name="Расчет стоимости" sheetId="3" r:id="rId1"/>
    <sheet name="Выполнение КС-3" sheetId="1" r:id="rId2"/>
    <sheet name="Прочие затраты" sheetId="2" r:id="rId3"/>
  </sheets>
  <calcPr calcId="145621"/>
</workbook>
</file>

<file path=xl/calcChain.xml><?xml version="1.0" encoding="utf-8"?>
<calcChain xmlns="http://schemas.openxmlformats.org/spreadsheetml/2006/main">
  <c r="D5" i="3" l="1"/>
  <c r="B5" i="3"/>
  <c r="H6" i="1"/>
  <c r="B8" i="3"/>
  <c r="B7" i="3"/>
  <c r="C5" i="3"/>
  <c r="B4" i="3"/>
  <c r="B6" i="3" l="1"/>
  <c r="C6" i="3" s="1"/>
  <c r="B9" i="3" s="1"/>
  <c r="B10" i="3" s="1"/>
  <c r="D6" i="3" l="1"/>
  <c r="D4" i="1"/>
  <c r="E4" i="1"/>
  <c r="G4" i="1"/>
  <c r="C5" i="1" l="1"/>
  <c r="D5" i="1"/>
  <c r="D6" i="1" s="1"/>
  <c r="E5" i="1"/>
  <c r="E6" i="1" s="1"/>
  <c r="F5" i="1"/>
  <c r="G5" i="1"/>
  <c r="F4" i="1"/>
  <c r="C4" i="1"/>
  <c r="G21" i="1"/>
  <c r="F21" i="1"/>
  <c r="E21" i="1"/>
  <c r="D21" i="1"/>
  <c r="C21" i="1"/>
  <c r="B20" i="1"/>
  <c r="B19" i="1"/>
  <c r="G16" i="1"/>
  <c r="F16" i="1"/>
  <c r="E16" i="1"/>
  <c r="D16" i="1"/>
  <c r="C16" i="1"/>
  <c r="B15" i="1"/>
  <c r="B14" i="1"/>
  <c r="B16" i="1" s="1"/>
  <c r="C11" i="1"/>
  <c r="D11" i="1"/>
  <c r="E11" i="1"/>
  <c r="F11" i="1"/>
  <c r="G11" i="1"/>
  <c r="B10" i="1"/>
  <c r="B9" i="1"/>
  <c r="B11" i="1" s="1"/>
  <c r="B4" i="1" l="1"/>
  <c r="B21" i="1"/>
  <c r="F6" i="1"/>
  <c r="B5" i="1"/>
  <c r="G6" i="1"/>
  <c r="C6" i="1"/>
  <c r="B6" i="1" l="1"/>
</calcChain>
</file>

<file path=xl/sharedStrings.xml><?xml version="1.0" encoding="utf-8"?>
<sst xmlns="http://schemas.openxmlformats.org/spreadsheetml/2006/main" count="63" uniqueCount="38">
  <si>
    <t>ПИР</t>
  </si>
  <si>
    <t>СМР</t>
  </si>
  <si>
    <t>Оборудование</t>
  </si>
  <si>
    <t>ПНР</t>
  </si>
  <si>
    <t>Зарплата</t>
  </si>
  <si>
    <t>Итого</t>
  </si>
  <si>
    <t>Всего затраты (млн руб. без НДС)</t>
  </si>
  <si>
    <t>Всего затраты ПС (млн руб. без НДС)</t>
  </si>
  <si>
    <t>Всего затраты ВЛ 110 кВ (млн руб. без НДС)</t>
  </si>
  <si>
    <t>Всего затраты КЛ (млн руб. без НДС)</t>
  </si>
  <si>
    <t>Выполнение 01.01.2019-30.11.2020 Строительство ПС "Город" в соответствии с затратами по КС-3</t>
  </si>
  <si>
    <t>ПС 110/10 кВ "Город" (установка трансформаторов мощностью 2х40 МВА, строительство 2-х цепной ВЛ 110 кВ проводом АС-185 ориентировочной
протяженностью 3 км с присоединением отпайками к существующим ВЛ 110 кВ Грозный- Южная (Л-114), ВЛ 110 кВ Грозный- Южная (Л-115),
строительство КЛ-10 кВ ориентировочной протяженностью 40 км).</t>
  </si>
  <si>
    <t>№№</t>
  </si>
  <si>
    <t>Наименование</t>
  </si>
  <si>
    <t>Стоимость в ценах 2001 года, тыс. руб. без НДС</t>
  </si>
  <si>
    <t>Стоимость в текущих ценах на 3-й кв. 2019 г., тыс. руб. с НДС</t>
  </si>
  <si>
    <t>Примечание</t>
  </si>
  <si>
    <t xml:space="preserve"> ПС 110 кВ </t>
  </si>
  <si>
    <t>Премия за ввод объекта  2,13%</t>
  </si>
  <si>
    <t xml:space="preserve">Строительный контроль 2,14%    </t>
  </si>
  <si>
    <t>ВЛ 110 кВ</t>
  </si>
  <si>
    <t>КЛ 10 кВ</t>
  </si>
  <si>
    <t>Содержание заказчика 5,48%  (ПС 110 кВ, ВЛ 110 кВ, КЛ 10 кВ)</t>
  </si>
  <si>
    <t>Всего, затраты заказчика</t>
  </si>
  <si>
    <t>Затраты по договору 
ООО "ТЕПЛИЦСТРОЙСЕРВИС" № 46 от 01.10.2019г. Доп. Согл. № 1 от 23.12.2019</t>
  </si>
  <si>
    <t>Итого оценка полной стоимости по проекту</t>
  </si>
  <si>
    <t>млн руб. с НДС</t>
  </si>
  <si>
    <t>Затраты на содержание заказчика (млн руб. без НДС)</t>
  </si>
  <si>
    <t>Остаток выполнения по договору (КЛ)</t>
  </si>
  <si>
    <t>Затраты на содержание заказчика (ПС, ВЛ 110 кВ, КЛ)</t>
  </si>
  <si>
    <t>Итого оценка полной стоимости ПС "Город"</t>
  </si>
  <si>
    <t>Стоимость договора ООО "Теплицстройсервис", в том числе:</t>
  </si>
  <si>
    <t>Доля затрат заказчика от суммы договора</t>
  </si>
  <si>
    <t>Выполнено по договору на 01.01.2020 (ПС, ВЛ 110 кВ)</t>
  </si>
  <si>
    <t>Премия за ввод объекта, в соответствии с ССР (КЛ)</t>
  </si>
  <si>
    <t>РАСЧЕТ СТОИМОСТИ ПС "ГОРОД"</t>
  </si>
  <si>
    <r>
      <t>Строительный контроль</t>
    </r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color theme="1"/>
        <rFont val="Calibri"/>
        <family val="2"/>
        <charset val="204"/>
        <scheme val="minor"/>
      </rPr>
      <t>, в соответствии с ССР (КЛ)</t>
    </r>
  </si>
  <si>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color theme="1"/>
        <rFont val="Calibri"/>
        <family val="2"/>
        <charset val="204"/>
        <scheme val="minor"/>
      </rPr>
      <t xml:space="preserve"> Не подлежит исключению в связи с необходимость исполнения приказа ПАО «Россети» от 10.01.2020 № 4 «Об утверждении Типового порядка осуществления строительного контроля на объектах электросетевого комплекса  ДЗО ПАО «Россети»,  а также во исполнение требований Соглашения о контроле расходования средств финансовой поддержки Плана развития группы ПАО "Россети Северный Кавказ" от 24.12.2019 № МР8/ЧечЭ/01/1522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</si>
</sst>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0" borderId="0" xfId="0" applyNumberFormat="1" applyAlignment="1">
      <alignment wrapText="1"/>
    </xf>
    <xf numFmtId="2" fontId="0" fillId="0" borderId="0" xfId="0" applyNumberFormat="1"/>
    <xf numFmtId="0" fontId="0" fillId="0" borderId="0" xfId="0" applyFill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 applyAlignment="1">
      <alignment wrapText="1"/>
    </xf>
    <xf numFmtId="2" fontId="0" fillId="0" borderId="1" xfId="0" applyNumberFormat="1" applyFill="1" applyBorder="1"/>
    <xf numFmtId="0" fontId="0" fillId="0" borderId="0" xfId="0" applyFill="1"/>
    <xf numFmtId="0" fontId="0" fillId="0" borderId="1" xfId="0" applyFill="1" applyBorder="1" applyAlignment="1">
      <alignment horizontal="right"/>
    </xf>
    <xf numFmtId="2" fontId="0" fillId="0" borderId="0" xfId="0" applyNumberFormat="1" applyFill="1" applyAlignment="1">
      <alignment wrapText="1"/>
    </xf>
    <xf numFmtId="2" fontId="0" fillId="0" borderId="0" xfId="0" applyNumberFormat="1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/>
    </xf>
    <xf numFmtId="0" fontId="4" fillId="0" borderId="0" xfId="2"/>
    <xf numFmtId="0" fontId="3" fillId="0" borderId="1" xfId="2" applyFont="1" applyBorder="1" applyAlignment="1">
      <alignment horizontal="center" vertical="center" wrapText="1"/>
    </xf>
    <xf numFmtId="4" fontId="4" fillId="0" borderId="1" xfId="2" applyNumberFormat="1" applyBorder="1" applyAlignment="1">
      <alignment horizontal="center" vertical="center" wrapText="1"/>
    </xf>
    <xf numFmtId="4" fontId="4" fillId="0" borderId="1" xfId="2" applyNumberFormat="1" applyBorder="1" applyAlignment="1">
      <alignment wrapText="1"/>
    </xf>
    <xf numFmtId="4" fontId="3" fillId="0" borderId="1" xfId="2" applyNumberFormat="1" applyFont="1" applyBorder="1" applyAlignment="1">
      <alignment horizontal="right" wrapText="1"/>
    </xf>
    <xf numFmtId="4" fontId="3" fillId="0" borderId="1" xfId="2" applyNumberFormat="1" applyFont="1" applyBorder="1" applyAlignment="1">
      <alignment horizontal="center" vertical="center" wrapText="1"/>
    </xf>
    <xf numFmtId="4" fontId="4" fillId="0" borderId="1" xfId="2" applyNumberFormat="1" applyBorder="1"/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" fontId="3" fillId="0" borderId="2" xfId="2" applyNumberFormat="1" applyFont="1" applyBorder="1" applyAlignment="1">
      <alignment horizontal="left" vertical="center" wrapText="1"/>
    </xf>
    <xf numFmtId="4" fontId="3" fillId="0" borderId="4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0" borderId="3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 wrapText="1"/>
    </xf>
    <xf numFmtId="3" fontId="4" fillId="0" borderId="1" xfId="2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/>
    <xf numFmtId="2" fontId="5" fillId="0" borderId="1" xfId="0" applyNumberFormat="1" applyFont="1" applyBorder="1"/>
    <xf numFmtId="165" fontId="5" fillId="0" borderId="1" xfId="1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B21" sqref="B21"/>
    </sheetView>
  </sheetViews>
  <sheetFormatPr defaultRowHeight="15" x14ac:dyDescent="0.25"/>
  <cols>
    <col min="1" max="1" width="49.7109375" customWidth="1"/>
    <col min="2" max="2" width="15.140625" customWidth="1"/>
    <col min="3" max="3" width="22.5703125" customWidth="1"/>
    <col min="4" max="4" width="16.42578125" customWidth="1"/>
  </cols>
  <sheetData>
    <row r="2" spans="1:7" x14ac:dyDescent="0.25">
      <c r="A2" s="46" t="s">
        <v>35</v>
      </c>
      <c r="B2" s="46"/>
      <c r="C2" s="46"/>
      <c r="D2" s="46"/>
    </row>
    <row r="3" spans="1:7" ht="45" x14ac:dyDescent="0.25">
      <c r="A3" s="1"/>
      <c r="B3" s="48" t="s">
        <v>26</v>
      </c>
      <c r="C3" s="48" t="s">
        <v>27</v>
      </c>
      <c r="D3" s="48" t="s">
        <v>32</v>
      </c>
      <c r="E3" s="39"/>
      <c r="F3" s="39"/>
      <c r="G3" s="39"/>
    </row>
    <row r="4" spans="1:7" ht="39" customHeight="1" x14ac:dyDescent="0.25">
      <c r="A4" s="40" t="s">
        <v>31</v>
      </c>
      <c r="B4" s="5">
        <f>'Прочие затраты'!D19/1000</f>
        <v>1152.3987109999998</v>
      </c>
      <c r="C4" s="1"/>
      <c r="D4" s="1"/>
    </row>
    <row r="5" spans="1:7" x14ac:dyDescent="0.25">
      <c r="A5" s="41" t="s">
        <v>33</v>
      </c>
      <c r="B5" s="42">
        <f>('Выполнение КС-3'!B6-'Выполнение КС-3'!B21-'Выполнение КС-3'!H6)*1.2</f>
        <v>724.70480446800002</v>
      </c>
      <c r="C5" s="42">
        <f>'Выполнение КС-3'!G6-'Выполнение КС-3'!G21</f>
        <v>12.042400350000001</v>
      </c>
      <c r="D5" s="43">
        <f>(C5/(B5/1.2))</f>
        <v>1.9940367900014511E-2</v>
      </c>
    </row>
    <row r="6" spans="1:7" x14ac:dyDescent="0.25">
      <c r="A6" s="41" t="s">
        <v>28</v>
      </c>
      <c r="B6" s="42">
        <f>B4-B5</f>
        <v>427.6939065319998</v>
      </c>
      <c r="C6" s="42">
        <f>B6/1.2*D5</f>
        <v>7.1069782040354132</v>
      </c>
      <c r="D6" s="43">
        <f>(C6/(B6/1.2))</f>
        <v>1.9940367900014511E-2</v>
      </c>
    </row>
    <row r="7" spans="1:7" ht="24.75" customHeight="1" x14ac:dyDescent="0.25">
      <c r="A7" s="1" t="s">
        <v>34</v>
      </c>
      <c r="B7" s="5">
        <f>'Прочие затраты'!D13/1000</f>
        <v>5.55502392</v>
      </c>
      <c r="C7" s="1"/>
      <c r="D7" s="1"/>
    </row>
    <row r="8" spans="1:7" ht="25.5" customHeight="1" x14ac:dyDescent="0.25">
      <c r="A8" s="1" t="s">
        <v>36</v>
      </c>
      <c r="B8" s="5">
        <f>'Прочие затраты'!D14/1000</f>
        <v>12.002178240000001</v>
      </c>
      <c r="C8" s="1"/>
      <c r="D8" s="1"/>
    </row>
    <row r="9" spans="1:7" ht="30" x14ac:dyDescent="0.25">
      <c r="A9" s="40" t="s">
        <v>29</v>
      </c>
      <c r="B9" s="5">
        <f>C5+C6</f>
        <v>19.149378554035415</v>
      </c>
      <c r="C9" s="1"/>
      <c r="D9" s="1"/>
    </row>
    <row r="10" spans="1:7" ht="25.5" customHeight="1" x14ac:dyDescent="0.25">
      <c r="A10" s="44" t="s">
        <v>30</v>
      </c>
      <c r="B10" s="45">
        <f>B4+B7+B8+B9</f>
        <v>1189.105291714035</v>
      </c>
      <c r="C10" s="44"/>
      <c r="D10" s="44"/>
    </row>
    <row r="12" spans="1:7" ht="90.75" customHeight="1" x14ac:dyDescent="0.25">
      <c r="A12" s="47" t="s">
        <v>37</v>
      </c>
      <c r="B12" s="47"/>
      <c r="C12" s="47"/>
      <c r="D12" s="47"/>
    </row>
  </sheetData>
  <mergeCells count="2">
    <mergeCell ref="A2:D2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workbookViewId="0">
      <selection activeCell="H6" sqref="H6"/>
    </sheetView>
  </sheetViews>
  <sheetFormatPr defaultRowHeight="15" x14ac:dyDescent="0.25"/>
  <cols>
    <col min="1" max="1" width="7.85546875" customWidth="1"/>
    <col min="2" max="2" width="22.140625" customWidth="1"/>
    <col min="3" max="3" width="12.7109375" customWidth="1"/>
    <col min="4" max="4" width="15.28515625" customWidth="1"/>
    <col min="5" max="5" width="15.5703125" customWidth="1"/>
    <col min="7" max="7" width="12.28515625" customWidth="1"/>
  </cols>
  <sheetData>
    <row r="2" spans="1:8" x14ac:dyDescent="0.25">
      <c r="A2" t="s">
        <v>10</v>
      </c>
    </row>
    <row r="3" spans="1:8" s="3" customFormat="1" ht="30" x14ac:dyDescent="0.25">
      <c r="A3" s="16"/>
      <c r="B3" s="17" t="s">
        <v>6</v>
      </c>
      <c r="C3" s="16" t="s">
        <v>0</v>
      </c>
      <c r="D3" s="16" t="s">
        <v>1</v>
      </c>
      <c r="E3" s="16" t="s">
        <v>2</v>
      </c>
      <c r="F3" s="16" t="s">
        <v>3</v>
      </c>
      <c r="G3" s="16" t="s">
        <v>4</v>
      </c>
    </row>
    <row r="4" spans="1:8" x14ac:dyDescent="0.25">
      <c r="A4" s="1">
        <v>2019</v>
      </c>
      <c r="B4" s="4">
        <f>SUM(C4:G4)</f>
        <v>615.18132646000004</v>
      </c>
      <c r="C4" s="5">
        <f>C9+C14+C19</f>
        <v>31.267579170000001</v>
      </c>
      <c r="D4" s="5">
        <f t="shared" ref="D4:G5" si="0">D9+D14+D19</f>
        <v>148.94642985999999</v>
      </c>
      <c r="E4" s="5">
        <f t="shared" si="0"/>
        <v>423.45328947000002</v>
      </c>
      <c r="F4" s="5">
        <f t="shared" si="0"/>
        <v>8.3337510600000009</v>
      </c>
      <c r="G4" s="5">
        <f t="shared" si="0"/>
        <v>3.1802769</v>
      </c>
    </row>
    <row r="5" spans="1:8" x14ac:dyDescent="0.25">
      <c r="A5" s="1">
        <v>2020</v>
      </c>
      <c r="B5" s="4">
        <f>SUM(C5:G5)</f>
        <v>12.128299950000001</v>
      </c>
      <c r="C5" s="5">
        <f>C10+C15+C20</f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12.128299950000001</v>
      </c>
    </row>
    <row r="6" spans="1:8" x14ac:dyDescent="0.25">
      <c r="A6" s="2" t="s">
        <v>5</v>
      </c>
      <c r="B6" s="4">
        <f>SUM(B4:B5)</f>
        <v>627.30962641000008</v>
      </c>
      <c r="C6" s="5">
        <f t="shared" ref="C6:G6" si="1">SUM(C4:C5)</f>
        <v>31.267579170000001</v>
      </c>
      <c r="D6" s="5">
        <f t="shared" si="1"/>
        <v>148.94642985999999</v>
      </c>
      <c r="E6" s="5">
        <f t="shared" si="1"/>
        <v>423.45328947000002</v>
      </c>
      <c r="F6" s="5">
        <f t="shared" si="1"/>
        <v>8.3337510600000009</v>
      </c>
      <c r="G6" s="5">
        <f t="shared" si="1"/>
        <v>15.308576850000001</v>
      </c>
      <c r="H6" s="7">
        <f>G6-G21</f>
        <v>12.042400350000001</v>
      </c>
    </row>
    <row r="7" spans="1:8" ht="7.5" customHeight="1" x14ac:dyDescent="0.25">
      <c r="B7" s="6"/>
      <c r="C7" s="7"/>
      <c r="D7" s="7"/>
      <c r="E7" s="7"/>
      <c r="F7" s="7"/>
      <c r="G7" s="7"/>
    </row>
    <row r="8" spans="1:8" s="8" customFormat="1" ht="30" x14ac:dyDescent="0.25">
      <c r="A8" s="18"/>
      <c r="B8" s="19" t="s">
        <v>7</v>
      </c>
      <c r="C8" s="20" t="s">
        <v>0</v>
      </c>
      <c r="D8" s="20" t="s">
        <v>1</v>
      </c>
      <c r="E8" s="20" t="s">
        <v>2</v>
      </c>
      <c r="F8" s="20" t="s">
        <v>3</v>
      </c>
      <c r="G8" s="20" t="s">
        <v>4</v>
      </c>
    </row>
    <row r="9" spans="1:8" s="12" customFormat="1" x14ac:dyDescent="0.25">
      <c r="A9" s="9">
        <v>2019</v>
      </c>
      <c r="B9" s="10">
        <f>SUM(C9:G9)</f>
        <v>535.21217918999992</v>
      </c>
      <c r="C9" s="11">
        <v>20.41825833</v>
      </c>
      <c r="D9" s="11">
        <v>81.064294599999997</v>
      </c>
      <c r="E9" s="11">
        <v>423.45328947000002</v>
      </c>
      <c r="F9" s="11">
        <v>8.2135391700000007</v>
      </c>
      <c r="G9" s="11">
        <v>2.06279762</v>
      </c>
    </row>
    <row r="10" spans="1:8" s="12" customFormat="1" x14ac:dyDescent="0.25">
      <c r="A10" s="9">
        <v>2020</v>
      </c>
      <c r="B10" s="10">
        <f>SUM(C10:G10)</f>
        <v>4.26008677</v>
      </c>
      <c r="C10" s="11"/>
      <c r="D10" s="11"/>
      <c r="E10" s="11"/>
      <c r="F10" s="11"/>
      <c r="G10" s="11">
        <v>4.26008677</v>
      </c>
    </row>
    <row r="11" spans="1:8" s="12" customFormat="1" x14ac:dyDescent="0.25">
      <c r="A11" s="13" t="s">
        <v>5</v>
      </c>
      <c r="B11" s="10">
        <f>SUM(B9:B10)</f>
        <v>539.47226595999996</v>
      </c>
      <c r="C11" s="11">
        <f t="shared" ref="C11:G11" si="2">SUM(C9:C10)</f>
        <v>20.41825833</v>
      </c>
      <c r="D11" s="11">
        <f t="shared" si="2"/>
        <v>81.064294599999997</v>
      </c>
      <c r="E11" s="11">
        <f t="shared" si="2"/>
        <v>423.45328947000002</v>
      </c>
      <c r="F11" s="11">
        <f t="shared" si="2"/>
        <v>8.2135391700000007</v>
      </c>
      <c r="G11" s="11">
        <f t="shared" si="2"/>
        <v>6.3228843900000005</v>
      </c>
    </row>
    <row r="12" spans="1:8" s="12" customFormat="1" ht="6" customHeight="1" x14ac:dyDescent="0.25">
      <c r="B12" s="14"/>
      <c r="C12" s="15"/>
      <c r="D12" s="15"/>
      <c r="E12" s="15"/>
      <c r="F12" s="15"/>
      <c r="G12" s="15"/>
    </row>
    <row r="13" spans="1:8" s="8" customFormat="1" ht="30" x14ac:dyDescent="0.25">
      <c r="A13" s="18"/>
      <c r="B13" s="19" t="s">
        <v>8</v>
      </c>
      <c r="C13" s="20" t="s">
        <v>0</v>
      </c>
      <c r="D13" s="20" t="s">
        <v>1</v>
      </c>
      <c r="E13" s="20" t="s">
        <v>2</v>
      </c>
      <c r="F13" s="20" t="s">
        <v>3</v>
      </c>
      <c r="G13" s="20" t="s">
        <v>4</v>
      </c>
    </row>
    <row r="14" spans="1:8" s="12" customFormat="1" x14ac:dyDescent="0.25">
      <c r="A14" s="9">
        <v>2019</v>
      </c>
      <c r="B14" s="10">
        <f>SUM(C14:G14)</f>
        <v>71.888768099999993</v>
      </c>
      <c r="C14" s="11">
        <v>2.7689416699999998</v>
      </c>
      <c r="D14" s="11">
        <v>67.882135259999998</v>
      </c>
      <c r="E14" s="11">
        <v>0</v>
      </c>
      <c r="F14" s="11">
        <v>0.12021189</v>
      </c>
      <c r="G14" s="11">
        <v>1.11747928</v>
      </c>
    </row>
    <row r="15" spans="1:8" s="12" customFormat="1" x14ac:dyDescent="0.25">
      <c r="A15" s="9">
        <v>2020</v>
      </c>
      <c r="B15" s="10">
        <f>SUM(C15:G15)</f>
        <v>4.6020366800000003</v>
      </c>
      <c r="C15" s="11"/>
      <c r="D15" s="11"/>
      <c r="E15" s="11"/>
      <c r="F15" s="11"/>
      <c r="G15" s="11">
        <v>4.6020366800000003</v>
      </c>
    </row>
    <row r="16" spans="1:8" s="12" customFormat="1" x14ac:dyDescent="0.25">
      <c r="A16" s="13" t="s">
        <v>5</v>
      </c>
      <c r="B16" s="10">
        <f>SUM(B14:B15)</f>
        <v>76.490804779999991</v>
      </c>
      <c r="C16" s="11">
        <f t="shared" ref="C16" si="3">SUM(C14:C15)</f>
        <v>2.7689416699999998</v>
      </c>
      <c r="D16" s="11">
        <f t="shared" ref="D16" si="4">SUM(D14:D15)</f>
        <v>67.882135259999998</v>
      </c>
      <c r="E16" s="11">
        <f t="shared" ref="E16" si="5">SUM(E14:E15)</f>
        <v>0</v>
      </c>
      <c r="F16" s="11">
        <f t="shared" ref="F16" si="6">SUM(F14:F15)</f>
        <v>0.12021189</v>
      </c>
      <c r="G16" s="11">
        <f t="shared" ref="G16" si="7">SUM(G14:G15)</f>
        <v>5.7195159600000007</v>
      </c>
    </row>
    <row r="17" spans="1:7" s="12" customFormat="1" ht="9.75" customHeight="1" x14ac:dyDescent="0.25">
      <c r="B17" s="14"/>
      <c r="C17" s="15"/>
      <c r="D17" s="15"/>
      <c r="E17" s="15"/>
      <c r="F17" s="15"/>
      <c r="G17" s="15"/>
    </row>
    <row r="18" spans="1:7" s="8" customFormat="1" ht="30" x14ac:dyDescent="0.25">
      <c r="A18" s="18"/>
      <c r="B18" s="19" t="s">
        <v>9</v>
      </c>
      <c r="C18" s="20" t="s">
        <v>0</v>
      </c>
      <c r="D18" s="20" t="s">
        <v>1</v>
      </c>
      <c r="E18" s="20" t="s">
        <v>2</v>
      </c>
      <c r="F18" s="20" t="s">
        <v>3</v>
      </c>
      <c r="G18" s="20" t="s">
        <v>4</v>
      </c>
    </row>
    <row r="19" spans="1:7" s="12" customFormat="1" x14ac:dyDescent="0.25">
      <c r="A19" s="9">
        <v>2019</v>
      </c>
      <c r="B19" s="10">
        <f>SUM(C19:G19)</f>
        <v>8.0803791700000005</v>
      </c>
      <c r="C19" s="11">
        <v>8.0803791700000005</v>
      </c>
      <c r="D19" s="11"/>
      <c r="E19" s="11"/>
      <c r="F19" s="11"/>
      <c r="G19" s="11"/>
    </row>
    <row r="20" spans="1:7" s="12" customFormat="1" x14ac:dyDescent="0.25">
      <c r="A20" s="9">
        <v>2020</v>
      </c>
      <c r="B20" s="10">
        <f>SUM(C20:G20)</f>
        <v>3.2661764999999998</v>
      </c>
      <c r="C20" s="11"/>
      <c r="D20" s="11"/>
      <c r="E20" s="11"/>
      <c r="F20" s="11"/>
      <c r="G20" s="11">
        <v>3.2661764999999998</v>
      </c>
    </row>
    <row r="21" spans="1:7" s="12" customFormat="1" x14ac:dyDescent="0.25">
      <c r="A21" s="13" t="s">
        <v>5</v>
      </c>
      <c r="B21" s="10">
        <f>SUM(B19:B20)</f>
        <v>11.346555670000001</v>
      </c>
      <c r="C21" s="11">
        <f t="shared" ref="C21" si="8">SUM(C19:C20)</f>
        <v>8.0803791700000005</v>
      </c>
      <c r="D21" s="11">
        <f t="shared" ref="D21" si="9">SUM(D19:D20)</f>
        <v>0</v>
      </c>
      <c r="E21" s="11">
        <f t="shared" ref="E21" si="10">SUM(E19:E20)</f>
        <v>0</v>
      </c>
      <c r="F21" s="11">
        <f t="shared" ref="F21" si="11">SUM(F19:F20)</f>
        <v>0</v>
      </c>
      <c r="G21" s="11">
        <f t="shared" ref="G21" si="12">SUM(G19:G20)</f>
        <v>3.2661764999999998</v>
      </c>
    </row>
    <row r="22" spans="1:7" s="12" customFormat="1" x14ac:dyDescent="0.25"/>
    <row r="23" spans="1:7" s="12" customFormat="1" x14ac:dyDescent="0.25"/>
    <row r="24" spans="1:7" x14ac:dyDescent="0.25">
      <c r="C24" s="7"/>
      <c r="D24" s="7"/>
    </row>
    <row r="26" spans="1:7" x14ac:dyDescent="0.25">
      <c r="C26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17" sqref="B17"/>
    </sheetView>
  </sheetViews>
  <sheetFormatPr defaultRowHeight="15" x14ac:dyDescent="0.25"/>
  <cols>
    <col min="2" max="2" width="23.7109375" customWidth="1"/>
    <col min="3" max="3" width="15.28515625" customWidth="1"/>
    <col min="4" max="4" width="16.85546875" customWidth="1"/>
    <col min="5" max="5" width="17.85546875" customWidth="1"/>
  </cols>
  <sheetData>
    <row r="1" spans="1:5" ht="81.75" customHeight="1" x14ac:dyDescent="0.25">
      <c r="A1" s="28" t="s">
        <v>11</v>
      </c>
      <c r="B1" s="29"/>
      <c r="C1" s="29"/>
      <c r="D1" s="29"/>
      <c r="E1" s="29"/>
    </row>
    <row r="2" spans="1:5" x14ac:dyDescent="0.25">
      <c r="A2" s="21"/>
      <c r="B2" s="21"/>
      <c r="C2" s="21"/>
      <c r="D2" s="21"/>
      <c r="E2" s="21"/>
    </row>
    <row r="3" spans="1:5" ht="90" customHeight="1" x14ac:dyDescent="0.25">
      <c r="A3" s="22" t="s">
        <v>12</v>
      </c>
      <c r="B3" s="22" t="s">
        <v>13</v>
      </c>
      <c r="C3" s="22" t="s">
        <v>14</v>
      </c>
      <c r="D3" s="22" t="s">
        <v>15</v>
      </c>
      <c r="E3" s="22" t="s">
        <v>16</v>
      </c>
    </row>
    <row r="4" spans="1:5" x14ac:dyDescent="0.25">
      <c r="A4" s="32" t="s">
        <v>17</v>
      </c>
      <c r="B4" s="33"/>
      <c r="C4" s="33"/>
      <c r="D4" s="33"/>
      <c r="E4" s="34"/>
    </row>
    <row r="5" spans="1:5" ht="30" x14ac:dyDescent="0.25">
      <c r="A5" s="38">
        <v>1</v>
      </c>
      <c r="B5" s="24" t="s">
        <v>18</v>
      </c>
      <c r="C5" s="23">
        <v>189.642</v>
      </c>
      <c r="D5" s="23">
        <v>2116.40472</v>
      </c>
      <c r="E5" s="24"/>
    </row>
    <row r="6" spans="1:5" ht="30" x14ac:dyDescent="0.25">
      <c r="A6" s="38">
        <v>2</v>
      </c>
      <c r="B6" s="24" t="s">
        <v>19</v>
      </c>
      <c r="C6" s="23">
        <v>1850.874</v>
      </c>
      <c r="D6" s="23">
        <v>20655.753840000001</v>
      </c>
      <c r="E6" s="24"/>
    </row>
    <row r="7" spans="1:5" x14ac:dyDescent="0.25">
      <c r="A7" s="23"/>
      <c r="B7" s="25" t="s">
        <v>5</v>
      </c>
      <c r="C7" s="26">
        <v>2040.5160000000001</v>
      </c>
      <c r="D7" s="26">
        <v>22772.15856</v>
      </c>
      <c r="E7" s="24"/>
    </row>
    <row r="8" spans="1:5" x14ac:dyDescent="0.25">
      <c r="A8" s="35" t="s">
        <v>20</v>
      </c>
      <c r="B8" s="36"/>
      <c r="C8" s="36"/>
      <c r="D8" s="36"/>
      <c r="E8" s="37"/>
    </row>
    <row r="9" spans="1:5" ht="30" x14ac:dyDescent="0.25">
      <c r="A9" s="38">
        <v>3</v>
      </c>
      <c r="B9" s="24" t="s">
        <v>18</v>
      </c>
      <c r="C9" s="23">
        <v>210.369</v>
      </c>
      <c r="D9" s="23">
        <v>2347.7180400000002</v>
      </c>
      <c r="E9" s="24"/>
    </row>
    <row r="10" spans="1:5" ht="30" x14ac:dyDescent="0.25">
      <c r="A10" s="38">
        <v>4</v>
      </c>
      <c r="B10" s="24" t="s">
        <v>19</v>
      </c>
      <c r="C10" s="23">
        <v>1271.5429999999999</v>
      </c>
      <c r="D10" s="23">
        <v>14190.419879999999</v>
      </c>
      <c r="E10" s="24"/>
    </row>
    <row r="11" spans="1:5" x14ac:dyDescent="0.25">
      <c r="A11" s="23"/>
      <c r="B11" s="25" t="s">
        <v>5</v>
      </c>
      <c r="C11" s="26">
        <v>1481.9119999999998</v>
      </c>
      <c r="D11" s="26">
        <v>16538.137920000001</v>
      </c>
      <c r="E11" s="24"/>
    </row>
    <row r="12" spans="1:5" x14ac:dyDescent="0.25">
      <c r="A12" s="35" t="s">
        <v>21</v>
      </c>
      <c r="B12" s="36"/>
      <c r="C12" s="36"/>
      <c r="D12" s="36"/>
      <c r="E12" s="37"/>
    </row>
    <row r="13" spans="1:5" ht="30" x14ac:dyDescent="0.25">
      <c r="A13" s="38">
        <v>5</v>
      </c>
      <c r="B13" s="24" t="s">
        <v>18</v>
      </c>
      <c r="C13" s="23">
        <v>497.762</v>
      </c>
      <c r="D13" s="23">
        <v>5555.0239199999996</v>
      </c>
      <c r="E13" s="24"/>
    </row>
    <row r="14" spans="1:5" ht="30" x14ac:dyDescent="0.25">
      <c r="A14" s="38">
        <v>6</v>
      </c>
      <c r="B14" s="24" t="s">
        <v>19</v>
      </c>
      <c r="C14" s="23">
        <v>1075.4639999999999</v>
      </c>
      <c r="D14" s="23">
        <v>12002.178240000001</v>
      </c>
      <c r="E14" s="24"/>
    </row>
    <row r="15" spans="1:5" x14ac:dyDescent="0.25">
      <c r="A15" s="23"/>
      <c r="B15" s="25" t="s">
        <v>5</v>
      </c>
      <c r="C15" s="26">
        <v>1573.2259999999999</v>
      </c>
      <c r="D15" s="26">
        <v>17557.202160000001</v>
      </c>
      <c r="E15" s="24"/>
    </row>
    <row r="16" spans="1:5" x14ac:dyDescent="0.25">
      <c r="A16" s="23"/>
      <c r="B16" s="25"/>
      <c r="C16" s="26"/>
      <c r="D16" s="26"/>
      <c r="E16" s="24"/>
    </row>
    <row r="17" spans="1:5" ht="45" x14ac:dyDescent="0.25">
      <c r="A17" s="38">
        <v>7</v>
      </c>
      <c r="B17" s="24" t="s">
        <v>22</v>
      </c>
      <c r="C17" s="26">
        <v>9275.3459999999995</v>
      </c>
      <c r="D17" s="26">
        <v>103512.86136</v>
      </c>
      <c r="E17" s="24"/>
    </row>
    <row r="18" spans="1:5" x14ac:dyDescent="0.25">
      <c r="A18" s="30" t="s">
        <v>23</v>
      </c>
      <c r="B18" s="31"/>
      <c r="C18" s="26">
        <v>14371</v>
      </c>
      <c r="D18" s="26">
        <v>160380.35999999999</v>
      </c>
      <c r="E18" s="24"/>
    </row>
    <row r="19" spans="1:5" x14ac:dyDescent="0.25">
      <c r="A19" s="30" t="s">
        <v>24</v>
      </c>
      <c r="B19" s="31"/>
      <c r="C19" s="27"/>
      <c r="D19" s="26">
        <v>1152398.7109999999</v>
      </c>
      <c r="E19" s="27"/>
    </row>
    <row r="20" spans="1:5" x14ac:dyDescent="0.25">
      <c r="A20" s="30" t="s">
        <v>25</v>
      </c>
      <c r="B20" s="31"/>
      <c r="C20" s="27"/>
      <c r="D20" s="26">
        <v>1312779.071</v>
      </c>
      <c r="E20" s="27"/>
    </row>
  </sheetData>
  <mergeCells count="7">
    <mergeCell ref="A1:E1"/>
    <mergeCell ref="A18:B18"/>
    <mergeCell ref="A19:B19"/>
    <mergeCell ref="A20:B20"/>
    <mergeCell ref="A4:E4"/>
    <mergeCell ref="A8:E8"/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Выполнение КС-3</vt:lpstr>
      <vt:lpstr>Прочие затраты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2020-12-18T10:02:26Z</dcterms:created>
  <dcterms:modified xsi:type="dcterms:W3CDTF">2020-12-18T15:00:06Z</dcterms:modified>
</cp:coreProperties>
</file>